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OCDC2\users$\wshane\Desktop\Solar 2022 - MSAD 51\"/>
    </mc:Choice>
  </mc:AlternateContent>
  <xr:revisionPtr revIDLastSave="0" documentId="8_{CD6169AE-7B67-45AC-A7EF-14D0824BC4BE}" xr6:coauthVersionLast="47" xr6:coauthVersionMax="47" xr10:uidLastSave="{00000000-0000-0000-0000-000000000000}"/>
  <bookViews>
    <workbookView xWindow="348" yWindow="0" windowWidth="20652" windowHeight="12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1" l="1"/>
  <c r="E20" i="1"/>
  <c r="E19" i="1"/>
  <c r="G20" i="1" s="1"/>
  <c r="L12" i="1"/>
  <c r="L10" i="1"/>
  <c r="N7" i="1"/>
  <c r="N9" i="1"/>
  <c r="D5" i="1"/>
  <c r="G5" i="1" s="1"/>
  <c r="D8" i="1"/>
  <c r="G8" i="1" s="1"/>
  <c r="D3" i="1"/>
  <c r="G3" i="1" s="1"/>
  <c r="E10" i="1"/>
  <c r="I10" i="1" s="1"/>
  <c r="L11" i="1" s="1"/>
  <c r="M11" i="1" s="1"/>
  <c r="H9" i="1"/>
  <c r="I9" i="1" s="1"/>
  <c r="H4" i="1"/>
  <c r="N4" i="1" s="1"/>
  <c r="H5" i="1"/>
  <c r="N5" i="1" s="1"/>
  <c r="H6" i="1"/>
  <c r="N6" i="1" s="1"/>
  <c r="H7" i="1"/>
  <c r="H8" i="1"/>
  <c r="H3" i="1"/>
  <c r="F3" i="1"/>
  <c r="E3" i="1"/>
  <c r="D6" i="1" s="1"/>
  <c r="G6" i="1" s="1"/>
  <c r="I3" i="1" l="1"/>
  <c r="I8" i="1"/>
  <c r="D4" i="1"/>
  <c r="G4" i="1" s="1"/>
  <c r="I6" i="1"/>
  <c r="I5" i="1"/>
  <c r="I4" i="1"/>
  <c r="N3" i="1"/>
  <c r="N2" i="1" s="1"/>
  <c r="D7" i="1"/>
  <c r="G7" i="1" s="1"/>
  <c r="I7" i="1" s="1"/>
  <c r="I1" i="1" s="1"/>
  <c r="N8" i="1"/>
</calcChain>
</file>

<file path=xl/sharedStrings.xml><?xml version="1.0" encoding="utf-8"?>
<sst xmlns="http://schemas.openxmlformats.org/spreadsheetml/2006/main" count="31" uniqueCount="30">
  <si>
    <t>kwh</t>
  </si>
  <si>
    <t>panels</t>
  </si>
  <si>
    <t>acres</t>
  </si>
  <si>
    <t>7yr buy</t>
  </si>
  <si>
    <t xml:space="preserve">kw </t>
  </si>
  <si>
    <t>init cost</t>
  </si>
  <si>
    <t>ppa rate</t>
  </si>
  <si>
    <t>ppa esc</t>
  </si>
  <si>
    <t>Year</t>
  </si>
  <si>
    <t>MACRS</t>
  </si>
  <si>
    <t xml:space="preserve">fed tax </t>
  </si>
  <si>
    <t>cost</t>
  </si>
  <si>
    <t xml:space="preserve">credit </t>
  </si>
  <si>
    <t>cash flow</t>
  </si>
  <si>
    <t>tax save</t>
  </si>
  <si>
    <t>cost kw 0</t>
  </si>
  <si>
    <t>cost kw 7</t>
  </si>
  <si>
    <t>kwh/kw</t>
  </si>
  <si>
    <t>rate</t>
  </si>
  <si>
    <t>cost per kw</t>
  </si>
  <si>
    <t>term</t>
  </si>
  <si>
    <t>kwh per kw</t>
  </si>
  <si>
    <t>itc</t>
  </si>
  <si>
    <t>CCF*</t>
  </si>
  <si>
    <t>macrs</t>
  </si>
  <si>
    <t>pmt</t>
  </si>
  <si>
    <t>LCOE</t>
  </si>
  <si>
    <t>int rate</t>
  </si>
  <si>
    <t>infl rate</t>
  </si>
  <si>
    <t>real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</si>
</sst>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0"/>
    <numFmt numFmtId="166" formatCode="0.00000"/>
    <numFmt numFmtId="167" formatCode="&quot;$&quot;#,##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0" xfId="0" applyFill="1" applyBorder="1"/>
    <xf numFmtId="3" fontId="0" fillId="0" borderId="0" xfId="0" applyNumberFormat="1"/>
    <xf numFmtId="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7" fontId="0" fillId="0" borderId="1" xfId="0" applyNumberFormat="1" applyBorder="1"/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P9" sqref="P9"/>
    </sheetView>
  </sheetViews>
  <sheetFormatPr defaultRowHeight="14.4" x14ac:dyDescent="0.3"/>
  <cols>
    <col min="5" max="5" width="9.88671875" bestFit="1" customWidth="1"/>
    <col min="6" max="8" width="9.33203125" bestFit="1" customWidth="1"/>
    <col min="9" max="9" width="9.88671875" bestFit="1" customWidth="1"/>
    <col min="10" max="10" width="2.109375" customWidth="1"/>
    <col min="14" max="14" width="9.109375" style="6"/>
  </cols>
  <sheetData>
    <row r="1" spans="1:14" ht="15" thickBot="1" x14ac:dyDescent="0.35">
      <c r="I1" s="5">
        <f>IRR(I3:I10,0.1)</f>
        <v>0.14377535609330439</v>
      </c>
      <c r="J1" s="5"/>
      <c r="K1" t="s">
        <v>0</v>
      </c>
      <c r="L1">
        <v>1203355</v>
      </c>
    </row>
    <row r="2" spans="1:14" ht="15" thickBot="1" x14ac:dyDescent="0.35">
      <c r="A2" s="1"/>
      <c r="B2" s="1" t="s">
        <v>8</v>
      </c>
      <c r="C2" s="1" t="s">
        <v>9</v>
      </c>
      <c r="D2" s="1"/>
      <c r="E2" t="s">
        <v>11</v>
      </c>
      <c r="F2" t="s">
        <v>12</v>
      </c>
      <c r="G2" t="s">
        <v>14</v>
      </c>
      <c r="H2" t="s">
        <v>0</v>
      </c>
      <c r="I2" t="s">
        <v>13</v>
      </c>
      <c r="K2" t="s">
        <v>3</v>
      </c>
      <c r="L2">
        <v>1598423</v>
      </c>
      <c r="N2" s="9">
        <f>AVERAGE(N3:N33)</f>
        <v>7.309060075788805E-2</v>
      </c>
    </row>
    <row r="3" spans="1:14" x14ac:dyDescent="0.3">
      <c r="A3" s="1">
        <v>2018</v>
      </c>
      <c r="B3" s="1">
        <v>0</v>
      </c>
      <c r="C3" s="1">
        <v>0.2</v>
      </c>
      <c r="D3" s="1">
        <f>-E$3*C3</f>
        <v>512000</v>
      </c>
      <c r="E3" s="3">
        <f>-L6</f>
        <v>-2560000</v>
      </c>
      <c r="F3" s="3">
        <f>L6*0.3</f>
        <v>768000</v>
      </c>
      <c r="G3" s="3">
        <f>D3*$L$9</f>
        <v>128000</v>
      </c>
      <c r="H3" s="3">
        <f>$L$1*$L$7*(1+$L$8)^(A3-A$3)</f>
        <v>127074.288</v>
      </c>
      <c r="I3" s="3">
        <f>SUM(E3:H3)</f>
        <v>-1536925.7120000001</v>
      </c>
      <c r="J3" s="3"/>
      <c r="K3" t="s">
        <v>1</v>
      </c>
      <c r="L3">
        <v>2944</v>
      </c>
      <c r="N3" s="6">
        <f>H3/$L$1</f>
        <v>0.1056</v>
      </c>
    </row>
    <row r="4" spans="1:14" x14ac:dyDescent="0.3">
      <c r="A4" s="1">
        <v>2019</v>
      </c>
      <c r="B4" s="1">
        <v>1</v>
      </c>
      <c r="C4" s="1">
        <v>0.32</v>
      </c>
      <c r="D4" s="1">
        <f t="shared" ref="D4:D8" si="0">-E$3*C4</f>
        <v>819200</v>
      </c>
      <c r="E4" s="3"/>
      <c r="F4" s="3"/>
      <c r="G4" s="3">
        <f t="shared" ref="G4:G8" si="1">D4*$L$9</f>
        <v>204800</v>
      </c>
      <c r="H4" s="3">
        <f t="shared" ref="H4:H9" si="2">$L$1*$L$7*(1+$L$8)^(A4-A$3)</f>
        <v>130251.14519999998</v>
      </c>
      <c r="I4" s="3">
        <f t="shared" ref="I4:I10" si="3">SUM(E4:H4)</f>
        <v>335051.14519999997</v>
      </c>
      <c r="J4" s="3"/>
      <c r="K4" t="s">
        <v>2</v>
      </c>
      <c r="L4">
        <v>34</v>
      </c>
      <c r="N4" s="6">
        <f t="shared" ref="N4:N9" si="4">H4/$L$1</f>
        <v>0.10823999999999999</v>
      </c>
    </row>
    <row r="5" spans="1:14" x14ac:dyDescent="0.3">
      <c r="A5" s="1">
        <v>2020</v>
      </c>
      <c r="B5" s="1">
        <v>2</v>
      </c>
      <c r="C5" s="1">
        <v>0.192</v>
      </c>
      <c r="D5" s="1">
        <f t="shared" si="0"/>
        <v>491520</v>
      </c>
      <c r="E5" s="3"/>
      <c r="F5" s="3"/>
      <c r="G5" s="3">
        <f t="shared" si="1"/>
        <v>122880</v>
      </c>
      <c r="H5" s="3">
        <f t="shared" si="2"/>
        <v>133507.42382999999</v>
      </c>
      <c r="I5" s="3">
        <f t="shared" si="3"/>
        <v>256387.42382999999</v>
      </c>
      <c r="J5" s="3"/>
      <c r="K5" t="s">
        <v>4</v>
      </c>
      <c r="L5">
        <v>920.7</v>
      </c>
      <c r="N5" s="6">
        <f t="shared" si="4"/>
        <v>0.11094599999999999</v>
      </c>
    </row>
    <row r="6" spans="1:14" x14ac:dyDescent="0.3">
      <c r="A6" s="1">
        <v>2021</v>
      </c>
      <c r="B6" s="1">
        <v>3</v>
      </c>
      <c r="C6" s="1">
        <v>0.115</v>
      </c>
      <c r="D6" s="1">
        <f t="shared" si="0"/>
        <v>294400</v>
      </c>
      <c r="E6" s="3"/>
      <c r="F6" s="3"/>
      <c r="G6" s="3">
        <f t="shared" si="1"/>
        <v>73600</v>
      </c>
      <c r="H6" s="3">
        <f t="shared" si="2"/>
        <v>136845.10942574998</v>
      </c>
      <c r="I6" s="3">
        <f t="shared" si="3"/>
        <v>210445.10942574998</v>
      </c>
      <c r="J6" s="3"/>
      <c r="K6" t="s">
        <v>5</v>
      </c>
      <c r="L6">
        <v>2560000</v>
      </c>
      <c r="N6" s="6">
        <f t="shared" si="4"/>
        <v>0.11371964999999998</v>
      </c>
    </row>
    <row r="7" spans="1:14" x14ac:dyDescent="0.3">
      <c r="A7" s="1">
        <v>2022</v>
      </c>
      <c r="B7" s="1">
        <v>4</v>
      </c>
      <c r="C7" s="2">
        <v>0.115</v>
      </c>
      <c r="D7" s="1">
        <f t="shared" si="0"/>
        <v>294400</v>
      </c>
      <c r="E7" s="3"/>
      <c r="F7" s="3"/>
      <c r="G7" s="3">
        <f t="shared" si="1"/>
        <v>73600</v>
      </c>
      <c r="H7" s="3">
        <f t="shared" si="2"/>
        <v>140266.23716139371</v>
      </c>
      <c r="I7" s="3">
        <f t="shared" si="3"/>
        <v>213866.23716139371</v>
      </c>
      <c r="J7" s="3"/>
      <c r="K7" t="s">
        <v>6</v>
      </c>
      <c r="L7">
        <v>0.1056</v>
      </c>
      <c r="N7" s="6">
        <f t="shared" si="4"/>
        <v>0.11656264124999997</v>
      </c>
    </row>
    <row r="8" spans="1:14" x14ac:dyDescent="0.3">
      <c r="A8" s="1">
        <v>2023</v>
      </c>
      <c r="B8" s="1">
        <v>5</v>
      </c>
      <c r="C8" s="2">
        <v>5.8000000000000003E-2</v>
      </c>
      <c r="D8" s="1">
        <f t="shared" si="0"/>
        <v>148480</v>
      </c>
      <c r="E8" s="3"/>
      <c r="F8" s="3"/>
      <c r="G8" s="3">
        <f t="shared" si="1"/>
        <v>37120</v>
      </c>
      <c r="H8" s="3">
        <f t="shared" si="2"/>
        <v>143772.89309042855</v>
      </c>
      <c r="I8" s="3">
        <f t="shared" si="3"/>
        <v>180892.89309042855</v>
      </c>
      <c r="J8" s="3"/>
      <c r="K8" t="s">
        <v>7</v>
      </c>
      <c r="L8">
        <v>2.5000000000000001E-2</v>
      </c>
      <c r="N8" s="6">
        <f t="shared" si="4"/>
        <v>0.11947670728124997</v>
      </c>
    </row>
    <row r="9" spans="1:14" x14ac:dyDescent="0.3">
      <c r="A9" s="1">
        <v>2024</v>
      </c>
      <c r="B9" s="1">
        <v>6</v>
      </c>
      <c r="C9" s="2"/>
      <c r="D9" s="2"/>
      <c r="E9" s="3"/>
      <c r="F9" s="3"/>
      <c r="G9" s="3"/>
      <c r="H9" s="3">
        <f t="shared" si="2"/>
        <v>147367.21541768927</v>
      </c>
      <c r="I9" s="3">
        <f t="shared" si="3"/>
        <v>147367.21541768927</v>
      </c>
      <c r="J9" s="3"/>
      <c r="K9" t="s">
        <v>10</v>
      </c>
      <c r="L9">
        <v>0.25</v>
      </c>
      <c r="N9" s="6">
        <f t="shared" si="4"/>
        <v>0.12246362496328121</v>
      </c>
    </row>
    <row r="10" spans="1:14" x14ac:dyDescent="0.3">
      <c r="A10" s="1">
        <v>2025</v>
      </c>
      <c r="B10" s="1">
        <v>7</v>
      </c>
      <c r="C10" s="1"/>
      <c r="D10" s="1"/>
      <c r="E10" s="3">
        <f>L2</f>
        <v>1598423</v>
      </c>
      <c r="F10" s="3"/>
      <c r="G10" s="3"/>
      <c r="H10" s="3"/>
      <c r="I10" s="3">
        <f t="shared" si="3"/>
        <v>1598423</v>
      </c>
      <c r="J10" s="3"/>
      <c r="K10" t="s">
        <v>15</v>
      </c>
      <c r="L10">
        <f>L6/L5</f>
        <v>2780.493103073748</v>
      </c>
      <c r="N10" s="6">
        <v>6.1199999999999997E-2</v>
      </c>
    </row>
    <row r="11" spans="1:14" x14ac:dyDescent="0.3">
      <c r="A11" s="1">
        <v>2026</v>
      </c>
      <c r="B11" s="1">
        <v>8</v>
      </c>
      <c r="C11" s="1"/>
      <c r="D11" s="1"/>
      <c r="K11" t="s">
        <v>16</v>
      </c>
      <c r="L11">
        <f>I10/L5</f>
        <v>1736.0953622243944</v>
      </c>
      <c r="M11" s="4">
        <f>L11/L10</f>
        <v>0.62438398437499998</v>
      </c>
      <c r="N11" s="6">
        <v>6.1199999999999997E-2</v>
      </c>
    </row>
    <row r="12" spans="1:14" x14ac:dyDescent="0.3">
      <c r="A12" s="1">
        <v>2027</v>
      </c>
      <c r="B12" s="1">
        <v>9</v>
      </c>
      <c r="C12" s="1"/>
      <c r="D12" s="1"/>
      <c r="K12" t="s">
        <v>17</v>
      </c>
      <c r="L12">
        <f>L1/L5</f>
        <v>1307.0001086130117</v>
      </c>
      <c r="N12" s="6">
        <v>6.1199999999999997E-2</v>
      </c>
    </row>
    <row r="13" spans="1:14" x14ac:dyDescent="0.3">
      <c r="A13" s="1">
        <v>2028</v>
      </c>
      <c r="B13" s="1">
        <v>10</v>
      </c>
      <c r="C13" s="1"/>
      <c r="D13" s="1"/>
      <c r="K13" t="s">
        <v>27</v>
      </c>
      <c r="L13">
        <v>3.5000000000000003E-2</v>
      </c>
      <c r="N13" s="6">
        <v>6.1199999999999997E-2</v>
      </c>
    </row>
    <row r="14" spans="1:14" x14ac:dyDescent="0.3">
      <c r="A14" s="1">
        <v>2029</v>
      </c>
      <c r="B14" s="1">
        <v>11</v>
      </c>
      <c r="C14" s="1"/>
      <c r="D14" s="1"/>
      <c r="K14" t="s">
        <v>28</v>
      </c>
      <c r="L14">
        <v>2.6800000000000001E-2</v>
      </c>
      <c r="N14" s="6">
        <v>6.1199999999999997E-2</v>
      </c>
    </row>
    <row r="15" spans="1:14" x14ac:dyDescent="0.3">
      <c r="A15" s="1">
        <v>2030</v>
      </c>
      <c r="B15" s="1">
        <v>12</v>
      </c>
      <c r="C15" s="1"/>
      <c r="D15" s="1"/>
      <c r="K15" t="s">
        <v>29</v>
      </c>
      <c r="L15">
        <f>L13-L14</f>
        <v>8.2000000000000024E-3</v>
      </c>
      <c r="N15" s="6">
        <v>6.1199999999999997E-2</v>
      </c>
    </row>
    <row r="16" spans="1:14" x14ac:dyDescent="0.3">
      <c r="A16" s="1">
        <v>2031</v>
      </c>
      <c r="B16" s="1">
        <v>13</v>
      </c>
      <c r="C16" s="1"/>
      <c r="D16" t="s">
        <v>18</v>
      </c>
      <c r="E16">
        <v>8.2000000000000007E-3</v>
      </c>
      <c r="F16" t="s">
        <v>19</v>
      </c>
      <c r="G16">
        <v>2780</v>
      </c>
      <c r="N16" s="6">
        <v>6.1199999999999997E-2</v>
      </c>
    </row>
    <row r="17" spans="1:14" x14ac:dyDescent="0.3">
      <c r="A17" s="1">
        <v>2032</v>
      </c>
      <c r="B17" s="1">
        <v>14</v>
      </c>
      <c r="C17" s="1"/>
      <c r="D17" t="s">
        <v>20</v>
      </c>
      <c r="E17">
        <v>30</v>
      </c>
      <c r="F17" t="s">
        <v>21</v>
      </c>
      <c r="G17">
        <v>1307</v>
      </c>
      <c r="N17" s="6">
        <v>6.1199999999999997E-2</v>
      </c>
    </row>
    <row r="18" spans="1:14" x14ac:dyDescent="0.3">
      <c r="A18" s="1">
        <v>2033</v>
      </c>
      <c r="B18" s="1">
        <v>15</v>
      </c>
      <c r="C18" s="1"/>
      <c r="F18" t="s">
        <v>22</v>
      </c>
      <c r="G18">
        <v>0</v>
      </c>
      <c r="N18" s="6">
        <v>6.1199999999999997E-2</v>
      </c>
    </row>
    <row r="19" spans="1:14" ht="15" thickBot="1" x14ac:dyDescent="0.35">
      <c r="A19" s="1">
        <v>2034</v>
      </c>
      <c r="B19" s="1">
        <v>16</v>
      </c>
      <c r="C19" s="1"/>
      <c r="D19" t="s">
        <v>23</v>
      </c>
      <c r="E19" s="7">
        <f>E16/(1-(1+E16)^-E17)</f>
        <v>3.7737061277685502E-2</v>
      </c>
      <c r="F19" t="s">
        <v>24</v>
      </c>
      <c r="G19">
        <v>0</v>
      </c>
      <c r="N19" s="6">
        <v>6.1199999999999997E-2</v>
      </c>
    </row>
    <row r="20" spans="1:14" ht="15" thickBot="1" x14ac:dyDescent="0.35">
      <c r="A20" s="1">
        <v>2035</v>
      </c>
      <c r="B20" s="1">
        <v>17</v>
      </c>
      <c r="C20" s="1"/>
      <c r="D20" t="s">
        <v>25</v>
      </c>
      <c r="E20" s="7">
        <f>PMT(E16,E17,-1)</f>
        <v>3.7737061277685342E-2</v>
      </c>
      <c r="F20" t="s">
        <v>26</v>
      </c>
      <c r="G20" s="8">
        <f>G16*(1-G18-G19)*E19/G17</f>
        <v>8.0267046941060211E-2</v>
      </c>
      <c r="N20" s="6">
        <v>6.1199999999999997E-2</v>
      </c>
    </row>
    <row r="21" spans="1:14" x14ac:dyDescent="0.3">
      <c r="A21" s="1">
        <v>2036</v>
      </c>
      <c r="B21" s="1">
        <v>18</v>
      </c>
      <c r="C21" s="1"/>
      <c r="D21" s="1"/>
      <c r="N21" s="6">
        <v>6.1199999999999997E-2</v>
      </c>
    </row>
    <row r="22" spans="1:14" x14ac:dyDescent="0.3">
      <c r="A22" s="1">
        <v>2037</v>
      </c>
      <c r="B22" s="1">
        <v>19</v>
      </c>
      <c r="C22" s="1"/>
      <c r="D22" s="1"/>
      <c r="N22" s="6">
        <v>6.1199999999999997E-2</v>
      </c>
    </row>
    <row r="23" spans="1:14" x14ac:dyDescent="0.3">
      <c r="A23" s="1">
        <v>2038</v>
      </c>
      <c r="B23" s="1">
        <v>20</v>
      </c>
      <c r="C23" s="1"/>
      <c r="D23" s="1"/>
      <c r="N23" s="6">
        <v>6.1199999999999997E-2</v>
      </c>
    </row>
    <row r="24" spans="1:14" x14ac:dyDescent="0.3">
      <c r="A24" s="1">
        <v>2039</v>
      </c>
      <c r="B24" s="1">
        <v>21</v>
      </c>
      <c r="C24" s="1"/>
      <c r="D24" s="1"/>
      <c r="N24" s="6">
        <v>6.1199999999999997E-2</v>
      </c>
    </row>
    <row r="25" spans="1:14" x14ac:dyDescent="0.3">
      <c r="A25" s="1">
        <v>2040</v>
      </c>
      <c r="B25" s="1">
        <v>22</v>
      </c>
      <c r="C25" s="1"/>
      <c r="D25" s="1"/>
      <c r="N25" s="6">
        <v>6.1199999999999997E-2</v>
      </c>
    </row>
    <row r="26" spans="1:14" x14ac:dyDescent="0.3">
      <c r="A26" s="1">
        <v>2041</v>
      </c>
      <c r="B26" s="1">
        <v>23</v>
      </c>
      <c r="C26" s="1"/>
      <c r="D26" s="1"/>
      <c r="N26" s="6">
        <v>6.1199999999999997E-2</v>
      </c>
    </row>
    <row r="27" spans="1:14" x14ac:dyDescent="0.3">
      <c r="A27" s="1">
        <v>2042</v>
      </c>
      <c r="B27" s="1">
        <v>24</v>
      </c>
      <c r="C27" s="1"/>
      <c r="D27" s="1"/>
      <c r="N27" s="6">
        <v>6.1199999999999997E-2</v>
      </c>
    </row>
    <row r="28" spans="1:14" x14ac:dyDescent="0.3">
      <c r="A28" s="1">
        <v>2043</v>
      </c>
      <c r="B28" s="1">
        <v>25</v>
      </c>
      <c r="C28" s="1"/>
      <c r="D28" s="1"/>
      <c r="N28" s="6">
        <v>6.1199999999999997E-2</v>
      </c>
    </row>
    <row r="29" spans="1:14" x14ac:dyDescent="0.3">
      <c r="A29" s="1">
        <v>2044</v>
      </c>
      <c r="B29" s="1">
        <v>26</v>
      </c>
      <c r="N29" s="6">
        <v>6.1199999999999997E-2</v>
      </c>
    </row>
    <row r="30" spans="1:14" x14ac:dyDescent="0.3">
      <c r="A30" s="1">
        <v>2045</v>
      </c>
      <c r="B30" s="1">
        <v>27</v>
      </c>
      <c r="N30" s="6">
        <v>6.1199999999999997E-2</v>
      </c>
    </row>
    <row r="31" spans="1:14" x14ac:dyDescent="0.3">
      <c r="A31" s="1">
        <v>2046</v>
      </c>
      <c r="B31" s="1">
        <v>28</v>
      </c>
      <c r="N31" s="6">
        <v>6.1199999999999997E-2</v>
      </c>
    </row>
    <row r="32" spans="1:14" x14ac:dyDescent="0.3">
      <c r="A32" s="1">
        <v>2047</v>
      </c>
      <c r="B32" s="1">
        <v>29</v>
      </c>
      <c r="N32" s="6">
        <v>6.1199999999999997E-2</v>
      </c>
    </row>
    <row r="33" spans="1:14" x14ac:dyDescent="0.3">
      <c r="A33" s="1">
        <v>2048</v>
      </c>
      <c r="B33" s="1">
        <v>30</v>
      </c>
      <c r="N33" s="6">
        <v>6.1199999999999997E-2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denison gallaudet</dc:creator>
  <cp:lastModifiedBy>William Shane</cp:lastModifiedBy>
  <dcterms:created xsi:type="dcterms:W3CDTF">2018-01-15T19:33:06Z</dcterms:created>
  <dcterms:modified xsi:type="dcterms:W3CDTF">2022-04-07T13:35:17Z</dcterms:modified>
</cp:coreProperties>
</file>